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80" windowHeight="8325" activeTab="0"/>
  </bookViews>
  <sheets>
    <sheet name="Daten" sheetId="1" r:id="rId1"/>
    <sheet name="Diagramm" sheetId="2" r:id="rId2"/>
    <sheet name="Code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<sst xmlns="http://schemas.openxmlformats.org/spreadsheetml/2006/main" count="54" uniqueCount="54">
  <si>
    <t>Ni</t>
  </si>
  <si>
    <t>C</t>
  </si>
  <si>
    <t>Mn</t>
  </si>
  <si>
    <t>Ni-Äquivalent</t>
  </si>
  <si>
    <t>Cr</t>
  </si>
  <si>
    <t>Mo</t>
  </si>
  <si>
    <t>Si</t>
  </si>
  <si>
    <t>Nb</t>
  </si>
  <si>
    <t>Cr-Äquivalent</t>
  </si>
  <si>
    <t>Min. %</t>
  </si>
  <si>
    <t>Max. %</t>
  </si>
  <si>
    <t>Werkstoff</t>
  </si>
  <si>
    <t>0%F</t>
  </si>
  <si>
    <t>5%F</t>
  </si>
  <si>
    <t>Ni-Äqui.</t>
  </si>
  <si>
    <t>Cr-Äqui.</t>
  </si>
  <si>
    <t>10%F</t>
  </si>
  <si>
    <t>20%F</t>
  </si>
  <si>
    <t>40%F</t>
  </si>
  <si>
    <t>80%F</t>
  </si>
  <si>
    <t>100%F</t>
  </si>
  <si>
    <t>A</t>
  </si>
  <si>
    <t>A+M</t>
  </si>
  <si>
    <t>M</t>
  </si>
  <si>
    <t>1.4435</t>
  </si>
  <si>
    <t>3.1.B-Zeugnis</t>
  </si>
  <si>
    <t>Ni-Äquivalent = (%Ni) + (30 x %C) + (0,5 x %Mn)</t>
  </si>
  <si>
    <t>Cr-Äquivalent = (%Cr) + (%Mo) + (1,5 x %Si) + (0,5 x %Nb)</t>
  </si>
  <si>
    <t>Ist %</t>
  </si>
  <si>
    <t>Zusammensetzung gemäß</t>
  </si>
  <si>
    <t>Stahlschlüssel</t>
  </si>
  <si>
    <t>Werkstück</t>
  </si>
  <si>
    <t>Rohrleitung</t>
  </si>
  <si>
    <t>Diese Datei ist zum freien und uneingeschränkten Gebrauch auch innerhalb kommerzieller Unternehmungen bestimmt.</t>
  </si>
  <si>
    <t xml:space="preserve">Vervielfältigung und Weitergabe an Dritte sind daher ausdrücklich erlaubt! </t>
  </si>
  <si>
    <t>Die UTEK GmbH haftet jedoch nicht für Schäden gleich welcher Art, die aus dem Gebrauch dieser Datei entstehen!</t>
  </si>
  <si>
    <t>Es besteht kein Anspruch auf Auskunft oder Unterstützung! Korrektur, Ergänzung und Weiterentwicklung vorbehalten!</t>
  </si>
  <si>
    <t>Anregungen und Kritik sind willkommen!</t>
  </si>
  <si>
    <t>Ingenieurbüro UTEK GmbH</t>
  </si>
  <si>
    <t>Huckarder Str. 8</t>
  </si>
  <si>
    <t>44147 Dortmund</t>
  </si>
  <si>
    <t>Tel.: 0231 / 914443-0</t>
  </si>
  <si>
    <t>Fax.: 0231-914443-1</t>
  </si>
  <si>
    <t>www.utek.de</t>
  </si>
  <si>
    <t>info@utek.de</t>
  </si>
  <si>
    <t>Geben Sie Ihre Daten in die grünen Felder ein!</t>
  </si>
  <si>
    <t>Zwischenrechnungen und Ergebnisse stehen in den roten Feldern.</t>
  </si>
  <si>
    <t>Eingabe-Daten</t>
  </si>
  <si>
    <t>Ergebnisse</t>
  </si>
  <si>
    <t>Prüfung</t>
  </si>
  <si>
    <t>Ist</t>
  </si>
  <si>
    <t>Min</t>
  </si>
  <si>
    <t>Max</t>
  </si>
  <si>
    <t>Quelle: Metal Progress 1949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</si>
</sst>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75"/>
      <name val="Arial"/>
      <family val="0"/>
    </font>
    <font>
      <b/>
      <sz val="18"/>
      <name val="Arial"/>
      <family val="0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Times New Roman"/>
      <family val="1"/>
    </font>
    <font>
      <b/>
      <i/>
      <u val="single"/>
      <sz val="14"/>
      <color indexed="12"/>
      <name val="Times New Roman"/>
      <family val="1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i/>
      <u val="single"/>
      <sz val="12"/>
      <color indexed="12"/>
      <name val="Times New Roman"/>
      <family val="1"/>
    </font>
    <font>
      <i/>
      <u val="single"/>
      <sz val="10"/>
      <color indexed="12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17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17" applyFont="1" applyAlignment="1" applyProtection="1">
      <alignment horizontal="left"/>
      <protection hidden="1"/>
    </xf>
    <xf numFmtId="0" fontId="13" fillId="0" borderId="0" xfId="17" applyFont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/>
      <protection hidden="1" locked="0"/>
    </xf>
    <xf numFmtId="172" fontId="6" fillId="2" borderId="0" xfId="0" applyNumberFormat="1" applyFont="1" applyFill="1" applyBorder="1" applyAlignment="1" applyProtection="1">
      <alignment horizontal="center"/>
      <protection hidden="1" locked="0"/>
    </xf>
    <xf numFmtId="172" fontId="6" fillId="2" borderId="1" xfId="0" applyNumberFormat="1" applyFont="1" applyFill="1" applyBorder="1" applyAlignment="1" applyProtection="1">
      <alignment horizontal="center"/>
      <protection hidden="1" locked="0"/>
    </xf>
    <xf numFmtId="172" fontId="6" fillId="2" borderId="2" xfId="0" applyNumberFormat="1" applyFont="1" applyFill="1" applyBorder="1" applyAlignment="1" applyProtection="1">
      <alignment horizontal="center"/>
      <protection hidden="1" locked="0"/>
    </xf>
    <xf numFmtId="2" fontId="6" fillId="2" borderId="0" xfId="0" applyNumberFormat="1" applyFont="1" applyFill="1" applyBorder="1" applyAlignment="1" applyProtection="1">
      <alignment horizontal="center"/>
      <protection hidden="1" locked="0"/>
    </xf>
    <xf numFmtId="2" fontId="6" fillId="2" borderId="2" xfId="0" applyNumberFormat="1" applyFont="1" applyFill="1" applyBorder="1" applyAlignment="1" applyProtection="1">
      <alignment horizontal="center"/>
      <protection hidden="1" locked="0"/>
    </xf>
    <xf numFmtId="172" fontId="6" fillId="2" borderId="3" xfId="0" applyNumberFormat="1" applyFont="1" applyFill="1" applyBorder="1" applyAlignment="1" applyProtection="1">
      <alignment horizontal="center"/>
      <protection hidden="1" locked="0"/>
    </xf>
    <xf numFmtId="172" fontId="6" fillId="2" borderId="4" xfId="0" applyNumberFormat="1" applyFont="1" applyFill="1" applyBorder="1" applyAlignment="1" applyProtection="1">
      <alignment horizontal="center"/>
      <protection hidden="1" locked="0"/>
    </xf>
    <xf numFmtId="0" fontId="6" fillId="3" borderId="0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49" fontId="6" fillId="2" borderId="0" xfId="0" applyNumberFormat="1" applyFont="1" applyFill="1" applyBorder="1" applyAlignment="1" applyProtection="1">
      <alignment horizontal="left"/>
      <protection hidden="1" locked="0"/>
    </xf>
    <xf numFmtId="0" fontId="6" fillId="2" borderId="0" xfId="0" applyFont="1" applyFill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center" wrapText="1"/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0" fontId="14" fillId="3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2" borderId="5" xfId="0" applyFont="1" applyFill="1" applyBorder="1" applyAlignment="1" applyProtection="1">
      <alignment horizontal="center"/>
      <protection hidden="1" locked="0"/>
    </xf>
    <xf numFmtId="0" fontId="6" fillId="2" borderId="6" xfId="0" applyFont="1" applyFill="1" applyBorder="1" applyAlignment="1" applyProtection="1">
      <alignment horizontal="center"/>
      <protection hidden="1" locked="0"/>
    </xf>
    <xf numFmtId="0" fontId="0" fillId="0" borderId="7" xfId="0" applyFont="1" applyBorder="1" applyAlignment="1" applyProtection="1">
      <alignment horizontal="left" vertical="top" wrapText="1"/>
      <protection hidden="1"/>
    </xf>
    <xf numFmtId="0" fontId="0" fillId="0" borderId="8" xfId="0" applyFont="1" applyBorder="1" applyAlignment="1" applyProtection="1">
      <alignment horizontal="left" vertical="top" wrapText="1"/>
      <protection hidden="1"/>
    </xf>
    <xf numFmtId="0" fontId="0" fillId="0" borderId="9" xfId="0" applyFont="1" applyBorder="1" applyAlignment="1" applyProtection="1">
      <alignment horizontal="left" vertical="top" wrapText="1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11" xfId="0" applyFont="1" applyBorder="1" applyAlignment="1" applyProtection="1">
      <alignment horizontal="left" vertical="top" wrapText="1"/>
      <protection hidden="1"/>
    </xf>
    <xf numFmtId="0" fontId="0" fillId="0" borderId="12" xfId="0" applyFont="1" applyBorder="1" applyAlignment="1" applyProtection="1">
      <alignment horizontal="left" vertical="top" wrapText="1"/>
      <protection hidden="1"/>
    </xf>
    <xf numFmtId="0" fontId="0" fillId="0" borderId="13" xfId="0" applyFont="1" applyBorder="1" applyAlignment="1" applyProtection="1">
      <alignment horizontal="left" vertical="top" wrapText="1"/>
      <protection hidden="1"/>
    </xf>
    <xf numFmtId="0" fontId="0" fillId="0" borderId="14" xfId="0" applyFont="1" applyBorder="1" applyAlignment="1" applyProtection="1">
      <alignment horizontal="left" vertical="top" wrapText="1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Schaeffler-Diagramm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0475"/>
          <c:w val="0.9335"/>
          <c:h val="0.8325"/>
        </c:manualLayout>
      </c:layout>
      <c:scatterChart>
        <c:scatterStyle val="lineMarker"/>
        <c:varyColors val="0"/>
        <c:ser>
          <c:idx val="14"/>
          <c:order val="0"/>
          <c:tx>
            <c:strRef>
              <c:f>Code!$A$28</c:f>
              <c:strCache>
                <c:ptCount val="1"/>
                <c:pt idx="0">
                  <c:v>Rohrleitung aus 1.4435; Zusammensetzung gemäß 3.1.B-Zeugnis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Daten!$B$34</c:f>
              <c:numCache>
                <c:ptCount val="1"/>
                <c:pt idx="0">
                  <c:v>20.29</c:v>
                </c:pt>
              </c:numCache>
            </c:numRef>
          </c:xVal>
          <c:yVal>
            <c:numRef>
              <c:f>Daten!$B$33</c:f>
              <c:numCache>
                <c:ptCount val="1"/>
                <c:pt idx="0">
                  <c:v>14.075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Code!$A$22</c:f>
              <c:strCache>
                <c:ptCount val="1"/>
                <c:pt idx="0">
                  <c:v>Zulässiger Bereich laut Stahlschlüssel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Code!$B$23:$B$27</c:f>
              <c:numCache>
                <c:ptCount val="5"/>
                <c:pt idx="0">
                  <c:v>19.5</c:v>
                </c:pt>
                <c:pt idx="1">
                  <c:v>19.5</c:v>
                </c:pt>
                <c:pt idx="2">
                  <c:v>23.5</c:v>
                </c:pt>
                <c:pt idx="3">
                  <c:v>23.5</c:v>
                </c:pt>
                <c:pt idx="4">
                  <c:v>19.5</c:v>
                </c:pt>
              </c:numCache>
            </c:numRef>
          </c:xVal>
          <c:yVal>
            <c:numRef>
              <c:f>Code!$C$23:$C$27</c:f>
              <c:numCache>
                <c:ptCount val="5"/>
                <c:pt idx="0">
                  <c:v>12.5</c:v>
                </c:pt>
                <c:pt idx="1">
                  <c:v>16.9</c:v>
                </c:pt>
                <c:pt idx="2">
                  <c:v>16.9</c:v>
                </c:pt>
                <c:pt idx="3">
                  <c:v>12.5</c:v>
                </c:pt>
                <c:pt idx="4">
                  <c:v>12.5</c:v>
                </c:pt>
              </c:numCache>
            </c:numRef>
          </c:yVal>
          <c:smooth val="0"/>
        </c:ser>
        <c:ser>
          <c:idx val="0"/>
          <c:order val="2"/>
          <c:tx>
            <c:v>0%Ferrit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Code!$B$2:$B$3</c:f>
              <c:numCache>
                <c:ptCount val="2"/>
                <c:pt idx="0">
                  <c:v>7.5</c:v>
                </c:pt>
                <c:pt idx="1">
                  <c:v>35</c:v>
                </c:pt>
              </c:numCache>
            </c:numRef>
          </c:xVal>
          <c:yVal>
            <c:numRef>
              <c:f>Code!$C$2:$C$3</c:f>
              <c:numCache>
                <c:ptCount val="2"/>
                <c:pt idx="0">
                  <c:v>0</c:v>
                </c:pt>
                <c:pt idx="1">
                  <c:v>30</c:v>
                </c:pt>
              </c:numCache>
            </c:numRef>
          </c:yVal>
          <c:smooth val="0"/>
        </c:ser>
        <c:ser>
          <c:idx val="1"/>
          <c:order val="3"/>
          <c:tx>
            <c:v>5%Ferrit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Code!$B$4:$B$5</c:f>
              <c:numCache>
                <c:ptCount val="2"/>
                <c:pt idx="0">
                  <c:v>15</c:v>
                </c:pt>
                <c:pt idx="1">
                  <c:v>37.2</c:v>
                </c:pt>
              </c:numCache>
            </c:numRef>
          </c:xVal>
          <c:yVal>
            <c:numRef>
              <c:f>Code!$C$4:$C$5</c:f>
              <c:numCache>
                <c:ptCount val="2"/>
                <c:pt idx="0">
                  <c:v>7.4</c:v>
                </c:pt>
                <c:pt idx="1">
                  <c:v>30</c:v>
                </c:pt>
              </c:numCache>
            </c:numRef>
          </c:yVal>
          <c:smooth val="0"/>
        </c:ser>
        <c:ser>
          <c:idx val="2"/>
          <c:order val="4"/>
          <c:tx>
            <c:v>10%Ferrit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Code!$B$6:$B$7</c:f>
              <c:numCache>
                <c:ptCount val="2"/>
                <c:pt idx="0">
                  <c:v>15.6</c:v>
                </c:pt>
                <c:pt idx="1">
                  <c:v>41.8</c:v>
                </c:pt>
              </c:numCache>
            </c:numRef>
          </c:xVal>
          <c:yVal>
            <c:numRef>
              <c:f>Code!$C$6:$C$7</c:f>
              <c:numCache>
                <c:ptCount val="2"/>
                <c:pt idx="0">
                  <c:v>6.8</c:v>
                </c:pt>
                <c:pt idx="1">
                  <c:v>30</c:v>
                </c:pt>
              </c:numCache>
            </c:numRef>
          </c:yVal>
          <c:smooth val="0"/>
        </c:ser>
        <c:ser>
          <c:idx val="3"/>
          <c:order val="5"/>
          <c:tx>
            <c:v>20%Ferrit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Code!$B$8:$B$9</c:f>
              <c:numCache>
                <c:ptCount val="2"/>
                <c:pt idx="0">
                  <c:v>16.6</c:v>
                </c:pt>
                <c:pt idx="1">
                  <c:v>49.4</c:v>
                </c:pt>
              </c:numCache>
            </c:numRef>
          </c:xVal>
          <c:yVal>
            <c:numRef>
              <c:f>Code!$C$8:$C$9</c:f>
              <c:numCache>
                <c:ptCount val="2"/>
                <c:pt idx="0">
                  <c:v>6</c:v>
                </c:pt>
                <c:pt idx="1">
                  <c:v>30</c:v>
                </c:pt>
              </c:numCache>
            </c:numRef>
          </c:yVal>
          <c:smooth val="0"/>
        </c:ser>
        <c:ser>
          <c:idx val="4"/>
          <c:order val="6"/>
          <c:tx>
            <c:v>40%Ferrit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Code!$B$10:$B$11</c:f>
              <c:numCache>
                <c:ptCount val="2"/>
                <c:pt idx="0">
                  <c:v>17.6</c:v>
                </c:pt>
                <c:pt idx="1">
                  <c:v>52</c:v>
                </c:pt>
              </c:numCache>
            </c:numRef>
          </c:xVal>
          <c:yVal>
            <c:numRef>
              <c:f>Code!$C$10:$C$11</c:f>
              <c:numCache>
                <c:ptCount val="2"/>
                <c:pt idx="0">
                  <c:v>5.3</c:v>
                </c:pt>
                <c:pt idx="1">
                  <c:v>27.4</c:v>
                </c:pt>
              </c:numCache>
            </c:numRef>
          </c:yVal>
          <c:smooth val="0"/>
        </c:ser>
        <c:ser>
          <c:idx val="5"/>
          <c:order val="7"/>
          <c:tx>
            <c:v>80%Ferrit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Code!$B$12:$B$13</c:f>
              <c:numCache>
                <c:ptCount val="2"/>
                <c:pt idx="0">
                  <c:v>18.6</c:v>
                </c:pt>
                <c:pt idx="1">
                  <c:v>52</c:v>
                </c:pt>
              </c:numCache>
            </c:numRef>
          </c:xVal>
          <c:yVal>
            <c:numRef>
              <c:f>Code!$C$12:$C$13</c:f>
              <c:numCache>
                <c:ptCount val="2"/>
                <c:pt idx="0">
                  <c:v>4.4</c:v>
                </c:pt>
                <c:pt idx="1">
                  <c:v>20.8</c:v>
                </c:pt>
              </c:numCache>
            </c:numRef>
          </c:yVal>
          <c:smooth val="0"/>
        </c:ser>
        <c:ser>
          <c:idx val="6"/>
          <c:order val="8"/>
          <c:tx>
            <c:v>100%Ferrit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Code!$B$14:$B$15</c:f>
              <c:numCache>
                <c:ptCount val="2"/>
                <c:pt idx="0">
                  <c:v>12.4</c:v>
                </c:pt>
                <c:pt idx="1">
                  <c:v>52</c:v>
                </c:pt>
              </c:numCache>
            </c:numRef>
          </c:xVal>
          <c:yVal>
            <c:numRef>
              <c:f>Code!$C$14:$C$15</c:f>
              <c:numCache>
                <c:ptCount val="2"/>
                <c:pt idx="0">
                  <c:v>0</c:v>
                </c:pt>
                <c:pt idx="1">
                  <c:v>13</c:v>
                </c:pt>
              </c:numCache>
            </c:numRef>
          </c:yVal>
          <c:smooth val="0"/>
        </c:ser>
        <c:ser>
          <c:idx val="7"/>
          <c:order val="9"/>
          <c:tx>
            <c:v>Austenit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Code!$B$16:$B$17</c:f>
              <c:numCache>
                <c:ptCount val="2"/>
                <c:pt idx="0">
                  <c:v>0</c:v>
                </c:pt>
                <c:pt idx="1">
                  <c:v>26.1</c:v>
                </c:pt>
              </c:numCache>
            </c:numRef>
          </c:xVal>
          <c:yVal>
            <c:numRef>
              <c:f>Code!$C$16:$C$17</c:f>
              <c:numCache>
                <c:ptCount val="2"/>
                <c:pt idx="0">
                  <c:v>25.5</c:v>
                </c:pt>
                <c:pt idx="1">
                  <c:v>4.6</c:v>
                </c:pt>
              </c:numCache>
            </c:numRef>
          </c:yVal>
          <c:smooth val="0"/>
        </c:ser>
        <c:ser>
          <c:idx val="8"/>
          <c:order val="10"/>
          <c:tx>
            <c:v>Aust.+Mart.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Code!$B$18:$B$19</c:f>
              <c:numCache>
                <c:ptCount val="2"/>
                <c:pt idx="0">
                  <c:v>0</c:v>
                </c:pt>
                <c:pt idx="1">
                  <c:v>20.6</c:v>
                </c:pt>
              </c:numCache>
            </c:numRef>
          </c:xVal>
          <c:yVal>
            <c:numRef>
              <c:f>Code!$C$18:$C$19</c:f>
              <c:numCache>
                <c:ptCount val="2"/>
                <c:pt idx="0">
                  <c:v>19.4</c:v>
                </c:pt>
                <c:pt idx="1">
                  <c:v>2.8</c:v>
                </c:pt>
              </c:numCache>
            </c:numRef>
          </c:yVal>
          <c:smooth val="0"/>
        </c:ser>
        <c:ser>
          <c:idx val="9"/>
          <c:order val="11"/>
          <c:tx>
            <c:v>Martensit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Code!$B$20:$B$21</c:f>
              <c:numCach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xVal>
          <c:yVal>
            <c:numRef>
              <c:f>Code!$C$20:$C$21</c:f>
              <c:numCache>
                <c:ptCount val="2"/>
                <c:pt idx="0">
                  <c:v>7.5</c:v>
                </c:pt>
                <c:pt idx="1">
                  <c:v>0</c:v>
                </c:pt>
              </c:numCache>
            </c:numRef>
          </c:yVal>
          <c:smooth val="0"/>
        </c:ser>
        <c:axId val="26712295"/>
        <c:axId val="39084064"/>
      </c:scatterChart>
      <c:valAx>
        <c:axId val="26712295"/>
        <c:scaling>
          <c:orientation val="minMax"/>
          <c:max val="5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Chrom-Äquivalent
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(%Cr) + (%Mo) + (1,5 x %Si) + (0,5 x %Nb)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084064"/>
        <c:crosses val="autoZero"/>
        <c:crossBetween val="midCat"/>
        <c:dispUnits/>
      </c:valAx>
      <c:valAx>
        <c:axId val="3908406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Nickel-Äquivalent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
(%Ni) + (30 x %C) + (0,5 x %Mn)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7122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6"/>
          <c:y val="0.0605"/>
          <c:w val="0.84925"/>
          <c:h val="0.05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0.6" header="0.66" footer="0.14"/>
  <pageSetup horizontalDpi="300" verticalDpi="300" orientation="landscape" paperSize="9"/>
  <headerFooter>
    <oddFooter>&amp;C&amp;P/&amp;N&amp;R&amp;D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85725</xdr:rowOff>
    </xdr:from>
    <xdr:to>
      <xdr:col>0</xdr:col>
      <xdr:colOff>1228725</xdr:colOff>
      <xdr:row>6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2287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0.144</cdr:y>
    </cdr:from>
    <cdr:to>
      <cdr:x>0.826</cdr:x>
      <cdr:y>0.16875</cdr:y>
    </cdr:to>
    <cdr:sp>
      <cdr:nvSpPr>
        <cdr:cNvPr id="1" name="TextBox 3"/>
        <cdr:cNvSpPr txBox="1">
          <a:spLocks noChangeArrowheads="1"/>
        </cdr:cNvSpPr>
      </cdr:nvSpPr>
      <cdr:spPr>
        <a:xfrm>
          <a:off x="7219950" y="876300"/>
          <a:ext cx="4095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10%F</a:t>
          </a:r>
        </a:p>
      </cdr:txBody>
    </cdr:sp>
  </cdr:relSizeAnchor>
  <cdr:relSizeAnchor xmlns:cdr="http://schemas.openxmlformats.org/drawingml/2006/chartDrawing">
    <cdr:from>
      <cdr:x>0.37325</cdr:x>
      <cdr:y>0.36275</cdr:y>
    </cdr:from>
    <cdr:to>
      <cdr:x>0.44775</cdr:x>
      <cdr:y>0.39425</cdr:y>
    </cdr:to>
    <cdr:sp>
      <cdr:nvSpPr>
        <cdr:cNvPr id="2" name="TextBox 8"/>
        <cdr:cNvSpPr txBox="1">
          <a:spLocks noChangeArrowheads="1"/>
        </cdr:cNvSpPr>
      </cdr:nvSpPr>
      <cdr:spPr>
        <a:xfrm>
          <a:off x="3448050" y="2209800"/>
          <a:ext cx="6858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Austenit = A</a:t>
          </a:r>
        </a:p>
      </cdr:txBody>
    </cdr:sp>
  </cdr:relSizeAnchor>
  <cdr:relSizeAnchor xmlns:cdr="http://schemas.openxmlformats.org/drawingml/2006/chartDrawing">
    <cdr:from>
      <cdr:x>0.1965</cdr:x>
      <cdr:y>0.4805</cdr:y>
    </cdr:from>
    <cdr:to>
      <cdr:x>0.30575</cdr:x>
      <cdr:y>0.5145</cdr:y>
    </cdr:to>
    <cdr:sp>
      <cdr:nvSpPr>
        <cdr:cNvPr id="3" name="TextBox 9"/>
        <cdr:cNvSpPr txBox="1">
          <a:spLocks noChangeArrowheads="1"/>
        </cdr:cNvSpPr>
      </cdr:nvSpPr>
      <cdr:spPr>
        <a:xfrm>
          <a:off x="1809750" y="2924175"/>
          <a:ext cx="10096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Austenit+Martensit</a:t>
          </a:r>
        </a:p>
      </cdr:txBody>
    </cdr:sp>
  </cdr:relSizeAnchor>
  <cdr:relSizeAnchor xmlns:cdr="http://schemas.openxmlformats.org/drawingml/2006/chartDrawing">
    <cdr:from>
      <cdr:x>0.169</cdr:x>
      <cdr:y>0.6685</cdr:y>
    </cdr:from>
    <cdr:to>
      <cdr:x>0.2525</cdr:x>
      <cdr:y>0.7015</cdr:y>
    </cdr:to>
    <cdr:sp>
      <cdr:nvSpPr>
        <cdr:cNvPr id="4" name="TextBox 10"/>
        <cdr:cNvSpPr txBox="1">
          <a:spLocks noChangeArrowheads="1"/>
        </cdr:cNvSpPr>
      </cdr:nvSpPr>
      <cdr:spPr>
        <a:xfrm>
          <a:off x="1552575" y="4067175"/>
          <a:ext cx="7715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Martensit = M</a:t>
          </a:r>
        </a:p>
      </cdr:txBody>
    </cdr:sp>
  </cdr:relSizeAnchor>
  <cdr:relSizeAnchor xmlns:cdr="http://schemas.openxmlformats.org/drawingml/2006/chartDrawing">
    <cdr:from>
      <cdr:x>0.30575</cdr:x>
      <cdr:y>0.79225</cdr:y>
    </cdr:from>
    <cdr:to>
      <cdr:x>0.407</cdr:x>
      <cdr:y>0.82175</cdr:y>
    </cdr:to>
    <cdr:sp>
      <cdr:nvSpPr>
        <cdr:cNvPr id="5" name="TextBox 11"/>
        <cdr:cNvSpPr txBox="1">
          <a:spLocks noChangeArrowheads="1"/>
        </cdr:cNvSpPr>
      </cdr:nvSpPr>
      <cdr:spPr>
        <a:xfrm>
          <a:off x="2819400" y="4829175"/>
          <a:ext cx="9334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Martensit+Ferrit</a:t>
          </a:r>
        </a:p>
      </cdr:txBody>
    </cdr:sp>
  </cdr:relSizeAnchor>
  <cdr:relSizeAnchor xmlns:cdr="http://schemas.openxmlformats.org/drawingml/2006/chartDrawing">
    <cdr:from>
      <cdr:x>0.557</cdr:x>
      <cdr:y>0.821</cdr:y>
    </cdr:from>
    <cdr:to>
      <cdr:x>0.635</cdr:x>
      <cdr:y>0.85025</cdr:y>
    </cdr:to>
    <cdr:sp>
      <cdr:nvSpPr>
        <cdr:cNvPr id="6" name="TextBox 12"/>
        <cdr:cNvSpPr txBox="1">
          <a:spLocks noChangeArrowheads="1"/>
        </cdr:cNvSpPr>
      </cdr:nvSpPr>
      <cdr:spPr>
        <a:xfrm>
          <a:off x="5143500" y="5000625"/>
          <a:ext cx="7239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Ferrit = F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0.1345</cdr:x>
      <cdr:y>0.07475</cdr:y>
    </cdr:to>
    <cdr:pic>
      <cdr:nvPicPr>
        <cdr:cNvPr id="7" name="Picture 1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23825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</cdr:pic>
  </cdr:relSizeAnchor>
  <cdr:relSizeAnchor xmlns:cdr="http://schemas.openxmlformats.org/drawingml/2006/chartDrawing">
    <cdr:from>
      <cdr:x>0.70975</cdr:x>
      <cdr:y>0.144</cdr:y>
    </cdr:from>
    <cdr:to>
      <cdr:x>0.755</cdr:x>
      <cdr:y>0.16875</cdr:y>
    </cdr:to>
    <cdr:sp>
      <cdr:nvSpPr>
        <cdr:cNvPr id="8" name="TextBox 18"/>
        <cdr:cNvSpPr txBox="1">
          <a:spLocks noChangeArrowheads="1"/>
        </cdr:cNvSpPr>
      </cdr:nvSpPr>
      <cdr:spPr>
        <a:xfrm>
          <a:off x="6553200" y="876300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5%F</a:t>
          </a:r>
        </a:p>
      </cdr:txBody>
    </cdr:sp>
  </cdr:relSizeAnchor>
  <cdr:relSizeAnchor xmlns:cdr="http://schemas.openxmlformats.org/drawingml/2006/chartDrawing">
    <cdr:from>
      <cdr:x>0.6485</cdr:x>
      <cdr:y>0.144</cdr:y>
    </cdr:from>
    <cdr:to>
      <cdr:x>0.6945</cdr:x>
      <cdr:y>0.16875</cdr:y>
    </cdr:to>
    <cdr:sp>
      <cdr:nvSpPr>
        <cdr:cNvPr id="9" name="TextBox 19"/>
        <cdr:cNvSpPr txBox="1">
          <a:spLocks noChangeArrowheads="1"/>
        </cdr:cNvSpPr>
      </cdr:nvSpPr>
      <cdr:spPr>
        <a:xfrm>
          <a:off x="5991225" y="876300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0%F</a:t>
          </a:r>
        </a:p>
      </cdr:txBody>
    </cdr:sp>
  </cdr:relSizeAnchor>
  <cdr:relSizeAnchor xmlns:cdr="http://schemas.openxmlformats.org/drawingml/2006/chartDrawing">
    <cdr:from>
      <cdr:x>0.905</cdr:x>
      <cdr:y>0.144</cdr:y>
    </cdr:from>
    <cdr:to>
      <cdr:x>0.95025</cdr:x>
      <cdr:y>0.16875</cdr:y>
    </cdr:to>
    <cdr:sp>
      <cdr:nvSpPr>
        <cdr:cNvPr id="10" name="TextBox 20"/>
        <cdr:cNvSpPr txBox="1">
          <a:spLocks noChangeArrowheads="1"/>
        </cdr:cNvSpPr>
      </cdr:nvSpPr>
      <cdr:spPr>
        <a:xfrm>
          <a:off x="8353425" y="876300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20%F</a:t>
          </a:r>
        </a:p>
      </cdr:txBody>
    </cdr:sp>
  </cdr:relSizeAnchor>
  <cdr:relSizeAnchor xmlns:cdr="http://schemas.openxmlformats.org/drawingml/2006/chartDrawing">
    <cdr:from>
      <cdr:x>0.937</cdr:x>
      <cdr:y>0.20425</cdr:y>
    </cdr:from>
    <cdr:to>
      <cdr:x>0.98125</cdr:x>
      <cdr:y>0.229</cdr:y>
    </cdr:to>
    <cdr:sp>
      <cdr:nvSpPr>
        <cdr:cNvPr id="11" name="TextBox 21"/>
        <cdr:cNvSpPr txBox="1">
          <a:spLocks noChangeArrowheads="1"/>
        </cdr:cNvSpPr>
      </cdr:nvSpPr>
      <cdr:spPr>
        <a:xfrm>
          <a:off x="8648700" y="1238250"/>
          <a:ext cx="4095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40%F</a:t>
          </a:r>
        </a:p>
      </cdr:txBody>
    </cdr:sp>
  </cdr:relSizeAnchor>
  <cdr:relSizeAnchor xmlns:cdr="http://schemas.openxmlformats.org/drawingml/2006/chartDrawing">
    <cdr:from>
      <cdr:x>0.9325</cdr:x>
      <cdr:y>0.5655</cdr:y>
    </cdr:from>
    <cdr:to>
      <cdr:x>0.98125</cdr:x>
      <cdr:y>0.591</cdr:y>
    </cdr:to>
    <cdr:sp>
      <cdr:nvSpPr>
        <cdr:cNvPr id="12" name="TextBox 22"/>
        <cdr:cNvSpPr txBox="1">
          <a:spLocks noChangeArrowheads="1"/>
        </cdr:cNvSpPr>
      </cdr:nvSpPr>
      <cdr:spPr>
        <a:xfrm>
          <a:off x="8610600" y="3438525"/>
          <a:ext cx="4476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100%F</a:t>
          </a:r>
        </a:p>
      </cdr:txBody>
    </cdr:sp>
  </cdr:relSizeAnchor>
  <cdr:relSizeAnchor xmlns:cdr="http://schemas.openxmlformats.org/drawingml/2006/chartDrawing">
    <cdr:from>
      <cdr:x>0.937</cdr:x>
      <cdr:y>0.36875</cdr:y>
    </cdr:from>
    <cdr:to>
      <cdr:x>0.98125</cdr:x>
      <cdr:y>0.39425</cdr:y>
    </cdr:to>
    <cdr:sp>
      <cdr:nvSpPr>
        <cdr:cNvPr id="13" name="TextBox 23"/>
        <cdr:cNvSpPr txBox="1">
          <a:spLocks noChangeArrowheads="1"/>
        </cdr:cNvSpPr>
      </cdr:nvSpPr>
      <cdr:spPr>
        <a:xfrm>
          <a:off x="8648700" y="2247900"/>
          <a:ext cx="4095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80%F</a:t>
          </a:r>
        </a:p>
      </cdr:txBody>
    </cdr:sp>
  </cdr:relSizeAnchor>
  <cdr:relSizeAnchor xmlns:cdr="http://schemas.openxmlformats.org/drawingml/2006/chartDrawing">
    <cdr:from>
      <cdr:x>0</cdr:x>
      <cdr:y>0.07425</cdr:y>
    </cdr:from>
    <cdr:to>
      <cdr:x>0.119</cdr:x>
      <cdr:y>0.1075</cdr:y>
    </cdr:to>
    <cdr:sp>
      <cdr:nvSpPr>
        <cdr:cNvPr id="14" name="TextBox 25"/>
        <cdr:cNvSpPr txBox="1">
          <a:spLocks noChangeArrowheads="1"/>
        </cdr:cNvSpPr>
      </cdr:nvSpPr>
      <cdr:spPr>
        <a:xfrm>
          <a:off x="0" y="447675"/>
          <a:ext cx="1095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sng" baseline="0">
              <a:solidFill>
                <a:srgbClr val="0000FF"/>
              </a:solidFill>
            </a:rPr>
            <a:t>www.utek.de</a:t>
          </a:r>
        </a:p>
      </cdr:txBody>
    </cdr:sp>
  </cdr:relSizeAnchor>
  <cdr:relSizeAnchor xmlns:cdr="http://schemas.openxmlformats.org/drawingml/2006/chartDrawing">
    <cdr:from>
      <cdr:x>0.6075</cdr:x>
      <cdr:y>0.56475</cdr:y>
    </cdr:from>
    <cdr:to>
      <cdr:x>0.70975</cdr:x>
      <cdr:y>0.59475</cdr:y>
    </cdr:to>
    <cdr:sp>
      <cdr:nvSpPr>
        <cdr:cNvPr id="15" name="TextBox 26"/>
        <cdr:cNvSpPr txBox="1">
          <a:spLocks noChangeArrowheads="1"/>
        </cdr:cNvSpPr>
      </cdr:nvSpPr>
      <cdr:spPr>
        <a:xfrm>
          <a:off x="5610225" y="3438525"/>
          <a:ext cx="9429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Austenit +Ferrit</a:t>
          </a:r>
        </a:p>
      </cdr:txBody>
    </cdr:sp>
  </cdr:relSizeAnchor>
  <cdr:relSizeAnchor xmlns:cdr="http://schemas.openxmlformats.org/drawingml/2006/chartDrawing">
    <cdr:from>
      <cdr:x>0.384</cdr:x>
      <cdr:y>0.68575</cdr:y>
    </cdr:from>
    <cdr:to>
      <cdr:x>0.44775</cdr:x>
      <cdr:y>0.71875</cdr:y>
    </cdr:to>
    <cdr:sp>
      <cdr:nvSpPr>
        <cdr:cNvPr id="16" name="TextBox 27"/>
        <cdr:cNvSpPr txBox="1">
          <a:spLocks noChangeArrowheads="1"/>
        </cdr:cNvSpPr>
      </cdr:nvSpPr>
      <cdr:spPr>
        <a:xfrm>
          <a:off x="3543300" y="4171950"/>
          <a:ext cx="5905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 + M + F</a:t>
          </a:r>
        </a:p>
      </cdr:txBody>
    </cdr:sp>
  </cdr:relSizeAnchor>
  <cdr:relSizeAnchor xmlns:cdr="http://schemas.openxmlformats.org/drawingml/2006/chartDrawing">
    <cdr:from>
      <cdr:x>0.09525</cdr:x>
      <cdr:y>0.82175</cdr:y>
    </cdr:from>
    <cdr:to>
      <cdr:x>0.13525</cdr:x>
      <cdr:y>0.8555</cdr:y>
    </cdr:to>
    <cdr:sp>
      <cdr:nvSpPr>
        <cdr:cNvPr id="17" name="TextBox 28"/>
        <cdr:cNvSpPr txBox="1">
          <a:spLocks noChangeArrowheads="1"/>
        </cdr:cNvSpPr>
      </cdr:nvSpPr>
      <cdr:spPr>
        <a:xfrm>
          <a:off x="876300" y="500062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 + 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096000"/>
    <xdr:graphicFrame>
      <xdr:nvGraphicFramePr>
        <xdr:cNvPr id="1" name="Shape 1025"/>
        <xdr:cNvGraphicFramePr/>
      </xdr:nvGraphicFramePr>
      <xdr:xfrm>
        <a:off x="0" y="0"/>
        <a:ext cx="92392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utek.de" TargetMode="External" /><Relationship Id="rId2" Type="http://schemas.openxmlformats.org/officeDocument/2006/relationships/hyperlink" Target="http://www.utek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tabSelected="1" workbookViewId="0" topLeftCell="A1">
      <selection activeCell="B46" sqref="B46"/>
    </sheetView>
  </sheetViews>
  <sheetFormatPr defaultColWidth="11.421875" defaultRowHeight="12.75"/>
  <cols>
    <col min="1" max="1" width="27.7109375" style="24" customWidth="1"/>
    <col min="2" max="4" width="24.7109375" style="24" customWidth="1"/>
    <col min="5" max="5" width="11.421875" style="24" customWidth="1"/>
    <col min="6" max="6" width="11.421875" style="25" customWidth="1"/>
    <col min="7" max="8" width="11.421875" style="26" customWidth="1"/>
    <col min="9" max="16384" width="11.421875" style="24" customWidth="1"/>
  </cols>
  <sheetData>
    <row r="1" spans="1:4" s="1" customFormat="1" ht="15" customHeight="1">
      <c r="A1" s="42" t="s">
        <v>33</v>
      </c>
      <c r="B1" s="43"/>
      <c r="C1" s="43"/>
      <c r="D1" s="44"/>
    </row>
    <row r="2" spans="1:4" s="1" customFormat="1" ht="15" customHeight="1">
      <c r="A2" s="45" t="s">
        <v>34</v>
      </c>
      <c r="B2" s="46"/>
      <c r="C2" s="46"/>
      <c r="D2" s="47"/>
    </row>
    <row r="3" spans="1:4" s="1" customFormat="1" ht="15" customHeight="1">
      <c r="A3" s="45" t="s">
        <v>35</v>
      </c>
      <c r="B3" s="46"/>
      <c r="C3" s="46"/>
      <c r="D3" s="47"/>
    </row>
    <row r="4" spans="1:4" s="1" customFormat="1" ht="15.75" customHeight="1" thickBot="1">
      <c r="A4" s="48" t="s">
        <v>36</v>
      </c>
      <c r="B4" s="49"/>
      <c r="C4" s="49"/>
      <c r="D4" s="50"/>
    </row>
    <row r="5" spans="1:18" s="1" customFormat="1" ht="15">
      <c r="A5" s="2"/>
      <c r="B5" s="2"/>
      <c r="O5" s="3"/>
      <c r="R5" s="3"/>
    </row>
    <row r="6" spans="1:18" s="1" customFormat="1" ht="15">
      <c r="A6" s="2"/>
      <c r="B6" s="4" t="s">
        <v>37</v>
      </c>
      <c r="C6" s="5"/>
      <c r="D6" s="5"/>
      <c r="E6" s="5"/>
      <c r="O6" s="3"/>
      <c r="R6" s="3"/>
    </row>
    <row r="7" spans="1:18" s="1" customFormat="1" ht="18" customHeight="1">
      <c r="A7" s="4"/>
      <c r="B7" s="5"/>
      <c r="C7" s="5"/>
      <c r="D7" s="5"/>
      <c r="E7" s="5"/>
      <c r="O7" s="3"/>
      <c r="R7" s="3"/>
    </row>
    <row r="8" spans="1:18" s="1" customFormat="1" ht="13.5" customHeight="1">
      <c r="A8" s="6" t="s">
        <v>38</v>
      </c>
      <c r="B8" s="5"/>
      <c r="C8" s="5"/>
      <c r="D8" s="5"/>
      <c r="E8" s="5"/>
      <c r="O8" s="3"/>
      <c r="R8" s="3"/>
    </row>
    <row r="9" spans="1:18" s="1" customFormat="1" ht="13.5" customHeight="1">
      <c r="A9" s="6" t="s">
        <v>39</v>
      </c>
      <c r="B9" s="2"/>
      <c r="O9" s="3"/>
      <c r="R9" s="3"/>
    </row>
    <row r="10" spans="1:18" s="1" customFormat="1" ht="13.5" customHeight="1">
      <c r="A10" s="7" t="s">
        <v>40</v>
      </c>
      <c r="B10" s="5"/>
      <c r="C10" s="5"/>
      <c r="D10" s="5"/>
      <c r="E10" s="5"/>
      <c r="O10" s="3"/>
      <c r="R10" s="3"/>
    </row>
    <row r="11" spans="1:18" s="1" customFormat="1" ht="13.5" customHeight="1">
      <c r="A11" s="6" t="s">
        <v>41</v>
      </c>
      <c r="B11" s="5"/>
      <c r="C11" s="5"/>
      <c r="D11" s="5"/>
      <c r="E11" s="5"/>
      <c r="O11" s="3"/>
      <c r="R11" s="3"/>
    </row>
    <row r="12" spans="1:18" s="1" customFormat="1" ht="13.5" customHeight="1">
      <c r="A12" s="7" t="s">
        <v>42</v>
      </c>
      <c r="B12" s="5"/>
      <c r="C12" s="5"/>
      <c r="D12" s="5"/>
      <c r="E12" s="5"/>
      <c r="O12" s="3"/>
      <c r="R12" s="3"/>
    </row>
    <row r="13" spans="1:18" s="1" customFormat="1" ht="15" customHeight="1">
      <c r="A13" s="8" t="s">
        <v>43</v>
      </c>
      <c r="B13" s="9"/>
      <c r="C13" s="5"/>
      <c r="D13" s="5"/>
      <c r="E13" s="5"/>
      <c r="O13" s="3"/>
      <c r="R13" s="3"/>
    </row>
    <row r="14" spans="1:18" s="1" customFormat="1" ht="17.25" customHeight="1">
      <c r="A14" s="10" t="s">
        <v>44</v>
      </c>
      <c r="B14" s="9"/>
      <c r="C14" s="5"/>
      <c r="D14" s="5"/>
      <c r="E14" s="5"/>
      <c r="O14" s="3"/>
      <c r="R14" s="3"/>
    </row>
    <row r="15" spans="1:18" s="1" customFormat="1" ht="12" customHeight="1">
      <c r="A15" s="11"/>
      <c r="B15" s="9"/>
      <c r="C15" s="5"/>
      <c r="D15" s="5"/>
      <c r="E15" s="5"/>
      <c r="O15" s="3"/>
      <c r="R15" s="3"/>
    </row>
    <row r="16" spans="1:18" s="1" customFormat="1" ht="18">
      <c r="A16" s="12" t="s">
        <v>45</v>
      </c>
      <c r="D16" s="13"/>
      <c r="O16" s="3"/>
      <c r="R16" s="3"/>
    </row>
    <row r="17" spans="1:18" s="1" customFormat="1" ht="18">
      <c r="A17" s="12" t="s">
        <v>46</v>
      </c>
      <c r="D17" s="13"/>
      <c r="O17" s="3"/>
      <c r="R17" s="3"/>
    </row>
    <row r="18" spans="1:4" ht="15.75">
      <c r="A18" s="22"/>
      <c r="B18" s="34" t="s">
        <v>47</v>
      </c>
      <c r="C18" s="35">
        <f>IF(OR(A36="Fehler!",A37="Fehler!"),"bitte überprüfen!","")</f>
      </c>
      <c r="D18" s="22"/>
    </row>
    <row r="19" spans="1:4" ht="15">
      <c r="A19" s="24" t="s">
        <v>31</v>
      </c>
      <c r="B19" s="14" t="s">
        <v>32</v>
      </c>
      <c r="C19" s="14"/>
      <c r="D19" s="14"/>
    </row>
    <row r="20" spans="1:2" ht="15.75" thickBot="1">
      <c r="A20" s="24" t="s">
        <v>11</v>
      </c>
      <c r="B20" s="31" t="s">
        <v>24</v>
      </c>
    </row>
    <row r="21" spans="1:4" ht="15">
      <c r="A21" s="24" t="s">
        <v>29</v>
      </c>
      <c r="B21" s="32" t="s">
        <v>25</v>
      </c>
      <c r="C21" s="40" t="s">
        <v>30</v>
      </c>
      <c r="D21" s="41"/>
    </row>
    <row r="22" spans="2:4" ht="15">
      <c r="B22" s="27" t="s">
        <v>28</v>
      </c>
      <c r="C22" s="28" t="s">
        <v>9</v>
      </c>
      <c r="D22" s="29" t="s">
        <v>10</v>
      </c>
    </row>
    <row r="23" spans="1:4" ht="15">
      <c r="A23" s="24" t="s">
        <v>0</v>
      </c>
      <c r="B23" s="15">
        <v>12.6</v>
      </c>
      <c r="C23" s="16">
        <v>12.5</v>
      </c>
      <c r="D23" s="17">
        <v>15</v>
      </c>
    </row>
    <row r="24" spans="1:4" ht="15">
      <c r="A24" s="24" t="s">
        <v>1</v>
      </c>
      <c r="B24" s="18">
        <v>0.02</v>
      </c>
      <c r="C24" s="16">
        <v>0</v>
      </c>
      <c r="D24" s="19">
        <v>0.03</v>
      </c>
    </row>
    <row r="25" spans="1:4" ht="15">
      <c r="A25" s="24" t="s">
        <v>2</v>
      </c>
      <c r="B25" s="15">
        <v>1.75</v>
      </c>
      <c r="C25" s="16">
        <v>0</v>
      </c>
      <c r="D25" s="17">
        <v>2</v>
      </c>
    </row>
    <row r="26" spans="1:4" ht="15">
      <c r="A26" s="24" t="s">
        <v>4</v>
      </c>
      <c r="B26" s="15">
        <v>17.3</v>
      </c>
      <c r="C26" s="16">
        <v>17</v>
      </c>
      <c r="D26" s="17">
        <v>19</v>
      </c>
    </row>
    <row r="27" spans="1:4" ht="15">
      <c r="A27" s="24" t="s">
        <v>5</v>
      </c>
      <c r="B27" s="18">
        <v>2.54</v>
      </c>
      <c r="C27" s="16">
        <v>2.5</v>
      </c>
      <c r="D27" s="17">
        <v>3</v>
      </c>
    </row>
    <row r="28" spans="1:4" ht="15">
      <c r="A28" s="24" t="s">
        <v>6</v>
      </c>
      <c r="B28" s="15">
        <v>0.3</v>
      </c>
      <c r="C28" s="16">
        <v>0</v>
      </c>
      <c r="D28" s="17">
        <v>1</v>
      </c>
    </row>
    <row r="29" spans="1:4" ht="15.75" thickBot="1">
      <c r="A29" s="24" t="s">
        <v>7</v>
      </c>
      <c r="B29" s="15">
        <v>0</v>
      </c>
      <c r="C29" s="20">
        <v>0</v>
      </c>
      <c r="D29" s="21">
        <v>0</v>
      </c>
    </row>
    <row r="30" spans="2:4" ht="30" customHeight="1">
      <c r="B30" s="33">
        <f>IF(OR(B23&lt;0,B24&lt;0,B25&lt;0,B26&lt;0,B27&lt;0,B28&lt;0,B29&lt;0),"Nur positive Eingabewerte!",IF(SUM(B23:B29)&gt;100,"Summe &gt; 100%!",""))</f>
      </c>
      <c r="C30" s="33">
        <f>IF(OR(C23&lt;0,C24&lt;0,C25&lt;0,C26&lt;0,C27&lt;0,C28&lt;0,C29&lt;0),"Nur positive Eingabewerte!",IF(SUM(C23:C29)&gt;100,"Summe &gt; 100%!",""))</f>
      </c>
      <c r="D30" s="33">
        <f>IF(OR(D23&lt;0,D24&lt;0,D25&lt;0,D26&lt;0,D27&lt;0,D28&lt;0,D29&lt;0),"Nur positive Eingabewerte!",IF(SUM(D23:D29)&gt;100,"Summe &gt; 100%!",""))</f>
      </c>
    </row>
    <row r="31" spans="1:4" ht="15.75">
      <c r="A31" s="22"/>
      <c r="B31" s="23" t="s">
        <v>48</v>
      </c>
      <c r="C31" s="22"/>
      <c r="D31" s="22"/>
    </row>
    <row r="32" spans="2:4" ht="15">
      <c r="B32" s="27" t="s">
        <v>50</v>
      </c>
      <c r="C32" s="27" t="s">
        <v>51</v>
      </c>
      <c r="D32" s="27" t="s">
        <v>52</v>
      </c>
    </row>
    <row r="33" spans="1:4" ht="15">
      <c r="A33" s="24" t="s">
        <v>3</v>
      </c>
      <c r="B33" s="30">
        <f>IF(OR(B23&lt;0,B24&lt;0,B25&lt;0),"",B23+30*B24+0.5*B25)</f>
        <v>14.075</v>
      </c>
      <c r="C33" s="30">
        <f>IF(OR(C23&lt;0,C24&lt;0,C25&lt;0),"",C23+30*C24+0.5*C25)</f>
        <v>12.5</v>
      </c>
      <c r="D33" s="30">
        <f>IF(OR(D23&lt;0,D24&lt;0,D25&lt;0),"",D23+30*D24+0.5*D25)</f>
        <v>16.9</v>
      </c>
    </row>
    <row r="34" spans="1:4" ht="15">
      <c r="A34" s="24" t="s">
        <v>8</v>
      </c>
      <c r="B34" s="30">
        <f>IF(OR(B26&lt;0,B27&lt;0,B28&lt;0,B29&lt;0),"",B26+B27+1.5*B28+0.5*B29)</f>
        <v>20.29</v>
      </c>
      <c r="C34" s="30">
        <f>IF(OR(C26&lt;0,C27&lt;0,C28&lt;0,C29&lt;0),"",C26+C27+1.5*C28+0.5*C29)</f>
        <v>19.5</v>
      </c>
      <c r="D34" s="30">
        <f>IF(OR(D26&lt;0,D27&lt;0,D28&lt;0,D29&lt;0),"",D26+D27+1.5*D28+0.5*D29)</f>
        <v>23.5</v>
      </c>
    </row>
    <row r="35" spans="1:4" ht="15.75">
      <c r="A35" s="22"/>
      <c r="B35" s="23" t="s">
        <v>49</v>
      </c>
      <c r="C35" s="22"/>
      <c r="D35" s="22"/>
    </row>
    <row r="36" ht="15">
      <c r="A36" s="24" t="str">
        <f>IF($B$34="","Fehler!",CONCATENATE("Das Ni-Äquivalent liegt ",IF(AND($C33&lt;$B33,$B33&lt;$D33),"innerhalb"," außerhalb")," des zulässigen Bereichs."))</f>
        <v>Das Ni-Äquivalent liegt innerhalb des zulässigen Bereichs.</v>
      </c>
    </row>
    <row r="37" ht="15">
      <c r="A37" s="24" t="str">
        <f>IF($B$34="","Fehler!",CONCATENATE("Das Cr-Äquivalent liegt ",IF(AND($C34&lt;$B34,$B34&lt;$D34),"innerhalb"," außerhalb")," des zulässigen Bereichs."))</f>
        <v>Das Cr-Äquivalent liegt innerhalb des zulässigen Bereichs.</v>
      </c>
    </row>
    <row r="41" ht="15">
      <c r="A41" s="24" t="s">
        <v>27</v>
      </c>
    </row>
    <row r="42" ht="15">
      <c r="A42" s="24" t="s">
        <v>26</v>
      </c>
    </row>
    <row r="44" ht="15">
      <c r="A44" s="36" t="s">
        <v>53</v>
      </c>
    </row>
  </sheetData>
  <mergeCells count="5">
    <mergeCell ref="C21:D21"/>
    <mergeCell ref="A1:D1"/>
    <mergeCell ref="A2:D2"/>
    <mergeCell ref="A3:D3"/>
    <mergeCell ref="A4:D4"/>
  </mergeCells>
  <conditionalFormatting sqref="A36:A37">
    <cfRule type="expression" priority="1" dxfId="0" stopIfTrue="1">
      <formula>OR($B33&lt;$C33,$B33&gt;$D33)</formula>
    </cfRule>
  </conditionalFormatting>
  <conditionalFormatting sqref="B23:D29">
    <cfRule type="cellIs" priority="2" dxfId="1" operator="lessThan" stopIfTrue="1">
      <formula>0</formula>
    </cfRule>
  </conditionalFormatting>
  <hyperlinks>
    <hyperlink ref="A14" r:id="rId1" display="mailto:info@utek.de"/>
    <hyperlink ref="A13" r:id="rId2" display="http://www.utek.de/"/>
  </hyperlinks>
  <printOptions/>
  <pageMargins left="0.75" right="0.38" top="1" bottom="0.83" header="0.4921259845" footer="0.4921259845"/>
  <pageSetup fitToHeight="1" fitToWidth="1" horizontalDpi="300" verticalDpi="300" orientation="portrait" paperSize="9" scale="90" r:id="rId4"/>
  <headerFooter alignWithMargins="0">
    <oddHeader>&amp;C&amp;F</oddHeader>
    <oddFooter>&amp;C&amp;P/&amp;N&amp;R&amp;D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G10" sqref="G10"/>
    </sheetView>
  </sheetViews>
  <sheetFormatPr defaultColWidth="11.421875" defaultRowHeight="12.75"/>
  <cols>
    <col min="1" max="6" width="11.421875" style="38" customWidth="1"/>
    <col min="7" max="16384" width="11.421875" style="38" customWidth="1"/>
  </cols>
  <sheetData>
    <row r="1" spans="1:4" ht="15">
      <c r="A1" s="37"/>
      <c r="B1" s="37" t="s">
        <v>15</v>
      </c>
      <c r="C1" s="37" t="s">
        <v>14</v>
      </c>
      <c r="D1" s="2"/>
    </row>
    <row r="2" spans="1:4" ht="15">
      <c r="A2" s="37" t="s">
        <v>12</v>
      </c>
      <c r="B2" s="38">
        <v>7.5</v>
      </c>
      <c r="C2" s="38">
        <v>0</v>
      </c>
      <c r="D2" s="2"/>
    </row>
    <row r="3" spans="1:4" ht="15">
      <c r="A3" s="37"/>
      <c r="B3" s="38">
        <v>35</v>
      </c>
      <c r="C3" s="38">
        <v>30</v>
      </c>
      <c r="D3" s="2"/>
    </row>
    <row r="4" spans="1:4" ht="15">
      <c r="A4" s="37" t="s">
        <v>13</v>
      </c>
      <c r="B4" s="38">
        <v>15</v>
      </c>
      <c r="C4" s="38">
        <v>7.4</v>
      </c>
      <c r="D4" s="2"/>
    </row>
    <row r="5" spans="1:4" ht="15">
      <c r="A5" s="37"/>
      <c r="B5" s="38">
        <v>37.2</v>
      </c>
      <c r="C5" s="38">
        <v>30</v>
      </c>
      <c r="D5" s="2"/>
    </row>
    <row r="6" spans="1:4" ht="15">
      <c r="A6" s="37" t="s">
        <v>16</v>
      </c>
      <c r="B6" s="38">
        <v>15.6</v>
      </c>
      <c r="C6" s="38">
        <v>6.8</v>
      </c>
      <c r="D6" s="2"/>
    </row>
    <row r="7" spans="1:4" ht="15">
      <c r="A7" s="37"/>
      <c r="B7" s="38">
        <v>41.8</v>
      </c>
      <c r="C7" s="38">
        <v>30</v>
      </c>
      <c r="D7" s="2"/>
    </row>
    <row r="8" spans="1:4" ht="15">
      <c r="A8" s="37" t="s">
        <v>17</v>
      </c>
      <c r="B8" s="38">
        <v>16.6</v>
      </c>
      <c r="C8" s="38">
        <v>6</v>
      </c>
      <c r="D8" s="2"/>
    </row>
    <row r="9" spans="1:4" ht="15">
      <c r="A9" s="37"/>
      <c r="B9" s="38">
        <v>49.4</v>
      </c>
      <c r="C9" s="38">
        <v>30</v>
      </c>
      <c r="D9" s="2"/>
    </row>
    <row r="10" spans="1:4" ht="15">
      <c r="A10" s="37" t="s">
        <v>18</v>
      </c>
      <c r="B10" s="38">
        <v>17.6</v>
      </c>
      <c r="C10" s="38">
        <v>5.3</v>
      </c>
      <c r="D10" s="2"/>
    </row>
    <row r="11" spans="1:4" ht="15">
      <c r="A11" s="37"/>
      <c r="B11" s="38">
        <v>52</v>
      </c>
      <c r="C11" s="38">
        <v>27.4</v>
      </c>
      <c r="D11" s="2"/>
    </row>
    <row r="12" spans="1:4" ht="15">
      <c r="A12" s="37" t="s">
        <v>19</v>
      </c>
      <c r="B12" s="38">
        <v>18.6</v>
      </c>
      <c r="C12" s="38">
        <v>4.4</v>
      </c>
      <c r="D12" s="39"/>
    </row>
    <row r="13" spans="1:4" ht="15">
      <c r="A13" s="37"/>
      <c r="B13" s="38">
        <v>52</v>
      </c>
      <c r="C13" s="38">
        <v>20.8</v>
      </c>
      <c r="D13" s="39"/>
    </row>
    <row r="14" spans="1:4" ht="15">
      <c r="A14" s="37" t="s">
        <v>20</v>
      </c>
      <c r="B14" s="38">
        <v>12.4</v>
      </c>
      <c r="C14" s="38">
        <v>0</v>
      </c>
      <c r="D14" s="39"/>
    </row>
    <row r="15" spans="1:4" ht="15">
      <c r="A15" s="37"/>
      <c r="B15" s="38">
        <v>52</v>
      </c>
      <c r="C15" s="38">
        <v>13</v>
      </c>
      <c r="D15" s="39"/>
    </row>
    <row r="16" spans="1:4" ht="15">
      <c r="A16" s="37" t="s">
        <v>21</v>
      </c>
      <c r="B16" s="38">
        <v>0</v>
      </c>
      <c r="C16" s="38">
        <v>25.5</v>
      </c>
      <c r="D16" s="39"/>
    </row>
    <row r="17" spans="1:4" ht="15">
      <c r="A17" s="37"/>
      <c r="B17" s="38">
        <v>26.1</v>
      </c>
      <c r="C17" s="38">
        <v>4.6</v>
      </c>
      <c r="D17" s="39"/>
    </row>
    <row r="18" spans="1:4" ht="15">
      <c r="A18" s="37" t="s">
        <v>22</v>
      </c>
      <c r="B18" s="38">
        <v>0</v>
      </c>
      <c r="C18" s="38">
        <v>19.4</v>
      </c>
      <c r="D18" s="39"/>
    </row>
    <row r="19" spans="1:4" ht="15">
      <c r="A19" s="37"/>
      <c r="B19" s="38">
        <v>20.6</v>
      </c>
      <c r="C19" s="38">
        <v>2.8</v>
      </c>
      <c r="D19" s="39"/>
    </row>
    <row r="20" spans="1:4" ht="15">
      <c r="A20" s="37" t="s">
        <v>23</v>
      </c>
      <c r="B20" s="38">
        <v>0</v>
      </c>
      <c r="C20" s="38">
        <v>7.5</v>
      </c>
      <c r="D20" s="39"/>
    </row>
    <row r="21" spans="1:4" ht="15">
      <c r="A21" s="37"/>
      <c r="B21" s="38">
        <v>2.5</v>
      </c>
      <c r="C21" s="38">
        <v>0</v>
      </c>
      <c r="D21" s="39"/>
    </row>
    <row r="22" spans="1:4" ht="15">
      <c r="A22" s="37" t="str">
        <f>CONCATENATE("Zulässiger Bereich laut ",Daten!$C$21)</f>
        <v>Zulässiger Bereich laut Stahlschlüssel</v>
      </c>
      <c r="D22" s="39"/>
    </row>
    <row r="23" spans="1:4" ht="15">
      <c r="A23" s="37"/>
      <c r="B23" s="38">
        <f>Daten!C34</f>
        <v>19.5</v>
      </c>
      <c r="C23" s="38">
        <f>Daten!C33</f>
        <v>12.5</v>
      </c>
      <c r="D23" s="39"/>
    </row>
    <row r="24" spans="1:4" ht="15">
      <c r="A24" s="37"/>
      <c r="B24" s="38">
        <f>B23</f>
        <v>19.5</v>
      </c>
      <c r="C24" s="38">
        <f>Daten!D33</f>
        <v>16.9</v>
      </c>
      <c r="D24" s="39"/>
    </row>
    <row r="25" spans="1:4" ht="15">
      <c r="A25" s="37"/>
      <c r="B25" s="38">
        <f>Daten!D34</f>
        <v>23.5</v>
      </c>
      <c r="C25" s="38">
        <f>C24</f>
        <v>16.9</v>
      </c>
      <c r="D25" s="39"/>
    </row>
    <row r="26" spans="1:4" ht="15">
      <c r="A26" s="37"/>
      <c r="B26" s="38">
        <f>B25</f>
        <v>23.5</v>
      </c>
      <c r="C26" s="38">
        <f>C23</f>
        <v>12.5</v>
      </c>
      <c r="D26" s="39"/>
    </row>
    <row r="27" spans="1:4" ht="15">
      <c r="A27" s="37"/>
      <c r="B27" s="38">
        <f>B23</f>
        <v>19.5</v>
      </c>
      <c r="C27" s="38">
        <f>C23</f>
        <v>12.5</v>
      </c>
      <c r="D27" s="39"/>
    </row>
    <row r="28" spans="1:4" ht="15">
      <c r="A28" s="37" t="str">
        <f>CONCATENATE(Daten!B19," aus ",Daten!B20,"; ",Daten!A21," ",Daten!B21)</f>
        <v>Rohrleitung aus 1.4435; Zusammensetzung gemäß 3.1.B-Zeugnis</v>
      </c>
      <c r="D28" s="39"/>
    </row>
  </sheetData>
  <sheetProtection password="CB92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UTEK</dc:creator>
  <cp:keywords/>
  <dc:description/>
  <cp:lastModifiedBy>Kunert</cp:lastModifiedBy>
  <cp:lastPrinted>2002-05-06T11:19:33Z</cp:lastPrinted>
  <dcterms:created xsi:type="dcterms:W3CDTF">1999-12-22T15:26:48Z</dcterms:created>
  <dcterms:modified xsi:type="dcterms:W3CDTF">2008-07-17T07:04:02Z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